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fa College\Boomgaarden\Alfa College\Erasmus\"/>
    </mc:Choice>
  </mc:AlternateContent>
  <xr:revisionPtr revIDLastSave="0" documentId="8_{F23E4C0C-0F01-48D6-B651-8D6ACDCC6B95}" xr6:coauthVersionLast="45" xr6:coauthVersionMax="45" xr10:uidLastSave="{00000000-0000-0000-0000-000000000000}"/>
  <bookViews>
    <workbookView xWindow="28680" yWindow="1185" windowWidth="29040" windowHeight="15840"/>
  </bookViews>
  <sheets>
    <sheet name="Blad1" sheetId="1" r:id="rId1"/>
    <sheet name="Blad2" sheetId="2" state="hidden" r:id="rId2"/>
    <sheet name="Blad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1" l="1"/>
  <c r="J50" i="1" s="1"/>
  <c r="J52" i="1" s="1"/>
  <c r="J53" i="1" s="1"/>
  <c r="J47" i="1"/>
  <c r="F8" i="1"/>
  <c r="F9" i="1" s="1"/>
  <c r="J14" i="1" s="1"/>
  <c r="J13" i="1" s="1"/>
  <c r="J23" i="1" s="1"/>
  <c r="J31" i="1" s="1"/>
  <c r="J40" i="1" s="1"/>
  <c r="J44" i="1" s="1"/>
  <c r="J30" i="1"/>
  <c r="J33" i="1"/>
  <c r="J43" i="1"/>
  <c r="J27" i="1" l="1"/>
</calcChain>
</file>

<file path=xl/sharedStrings.xml><?xml version="1.0" encoding="utf-8"?>
<sst xmlns="http://schemas.openxmlformats.org/spreadsheetml/2006/main" count="91" uniqueCount="76">
  <si>
    <t>Vormindex</t>
  </si>
  <si>
    <t xml:space="preserve">Formule voor berekenen vormindex </t>
  </si>
  <si>
    <t>Formule voor interpoleren van het verlichtingsrendement</t>
  </si>
  <si>
    <t xml:space="preserve">                A</t>
  </si>
  <si>
    <t xml:space="preserve">   l x b</t>
  </si>
  <si>
    <t xml:space="preserve">            ( kh -  kl  )</t>
  </si>
  <si>
    <t>kw = de berekende vormindex</t>
  </si>
  <si>
    <t>kh = de hoogste tabelwaarde k-factor</t>
  </si>
  <si>
    <t>kl  = de laagste tabelwaarde k - factor</t>
  </si>
  <si>
    <t>Formule voor het berekenen van aantal te plaatsen armaturen</t>
  </si>
  <si>
    <t>n = het aantal te plaatsen armaturen</t>
  </si>
  <si>
    <t>d = verouderings/vervuilings factor</t>
  </si>
  <si>
    <t>A = oppervlakte ruimte</t>
  </si>
  <si>
    <t>Ep= gewenste lichtsterkte</t>
  </si>
  <si>
    <t>Aantal lampen per armatuur</t>
  </si>
  <si>
    <t>breedte</t>
  </si>
  <si>
    <t>hoogte</t>
  </si>
  <si>
    <t>hoogte werkblad</t>
  </si>
  <si>
    <t>Formule voor de gewenste verlichtingsterkte</t>
  </si>
  <si>
    <t>rp =</t>
  </si>
  <si>
    <t>rw =</t>
  </si>
  <si>
    <t>rv =</t>
  </si>
  <si>
    <t>Berekende hoogte</t>
  </si>
  <si>
    <r>
      <t>h</t>
    </r>
    <r>
      <rPr>
        <sz val="10"/>
        <rFont val="Times New Roman"/>
        <family val="1"/>
      </rPr>
      <t>w = het werkelijk rendement</t>
    </r>
  </si>
  <si>
    <r>
      <t>h</t>
    </r>
    <r>
      <rPr>
        <sz val="10"/>
        <rFont val="Times New Roman"/>
        <family val="1"/>
      </rPr>
      <t xml:space="preserve">w =   ( </t>
    </r>
    <r>
      <rPr>
        <u/>
        <sz val="10"/>
        <rFont val="Times New Roman"/>
        <family val="1"/>
      </rPr>
      <t>kw – k1</t>
    </r>
    <r>
      <rPr>
        <sz val="10"/>
        <rFont val="Times New Roman"/>
        <family val="1"/>
      </rPr>
      <t xml:space="preserve"> ) . (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h -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l ) +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l </t>
    </r>
  </si>
  <si>
    <r>
      <t>h</t>
    </r>
    <r>
      <rPr>
        <sz val="10"/>
        <rFont val="Times New Roman"/>
        <family val="1"/>
      </rPr>
      <t>h = de hoogste tabelwaarde rendement</t>
    </r>
  </si>
  <si>
    <r>
      <t>h</t>
    </r>
    <r>
      <rPr>
        <sz val="10"/>
        <rFont val="Times New Roman"/>
        <family val="1"/>
      </rPr>
      <t xml:space="preserve">l =  de laagste tabelwaarde rendement </t>
    </r>
  </si>
  <si>
    <r>
      <t>F</t>
    </r>
    <r>
      <rPr>
        <sz val="10"/>
        <rFont val="Times New Roman"/>
        <family val="1"/>
      </rPr>
      <t>= per lamp</t>
    </r>
  </si>
  <si>
    <r>
      <t>F</t>
    </r>
    <r>
      <rPr>
        <sz val="10"/>
        <rFont val="Times New Roman"/>
        <family val="1"/>
      </rPr>
      <t>= de toegevoerde lichtstroom totaal</t>
    </r>
  </si>
  <si>
    <r>
      <t>h</t>
    </r>
    <r>
      <rPr>
        <sz val="10"/>
        <rFont val="Times New Roman"/>
        <family val="1"/>
      </rPr>
      <t xml:space="preserve"> = het werkelijke rendement</t>
    </r>
  </si>
  <si>
    <r>
      <t xml:space="preserve">n =  </t>
    </r>
    <r>
      <rPr>
        <u/>
        <sz val="10"/>
        <rFont val="Times New Roman"/>
        <family val="1"/>
      </rPr>
      <t xml:space="preserve">   A  . Ep   </t>
    </r>
    <r>
      <rPr>
        <sz val="10"/>
        <rFont val="Times New Roman"/>
        <family val="1"/>
      </rPr>
      <t xml:space="preserve">   </t>
    </r>
  </si>
  <si>
    <t>Ep= Verlichtingsterkte nieuwe installatie</t>
  </si>
  <si>
    <t>Formule voor de energiekosten</t>
  </si>
  <si>
    <t>W = P.t</t>
  </si>
  <si>
    <t>P per armatuur =</t>
  </si>
  <si>
    <t>P voorschakel per armatuur =</t>
  </si>
  <si>
    <t>P totaal in Kw =</t>
  </si>
  <si>
    <t>lx</t>
  </si>
  <si>
    <t>lm</t>
  </si>
  <si>
    <t>m2</t>
  </si>
  <si>
    <t>watt</t>
  </si>
  <si>
    <t>Kw</t>
  </si>
  <si>
    <t>t in uren =</t>
  </si>
  <si>
    <t>uur</t>
  </si>
  <si>
    <t>W =</t>
  </si>
  <si>
    <t>Kwh</t>
  </si>
  <si>
    <t>energiekosten zijn</t>
  </si>
  <si>
    <t>prijs van een Kwh is</t>
  </si>
  <si>
    <t>m</t>
  </si>
  <si>
    <t>h (l + b )</t>
  </si>
  <si>
    <t>Formule bij de verlichtingssterkete na de verouderings/vervuilingstijd</t>
  </si>
  <si>
    <t>st</t>
  </si>
  <si>
    <t>n = het aantal geplaatste armaturen</t>
  </si>
  <si>
    <t>Formule voor afwijkende armatuur of lamp</t>
  </si>
  <si>
    <r>
      <t>hb</t>
    </r>
    <r>
      <rPr>
        <sz val="10"/>
        <rFont val="Times New Roman"/>
        <family val="1"/>
      </rPr>
      <t>= bestaand rendement</t>
    </r>
  </si>
  <si>
    <r>
      <t>h</t>
    </r>
    <r>
      <rPr>
        <sz val="10"/>
        <rFont val="Times New Roman"/>
        <family val="1"/>
      </rPr>
      <t>wa =</t>
    </r>
  </si>
  <si>
    <r>
      <t>h</t>
    </r>
    <r>
      <rPr>
        <sz val="10"/>
        <rFont val="Times New Roman"/>
        <family val="1"/>
      </rPr>
      <t xml:space="preserve">w </t>
    </r>
  </si>
  <si>
    <r>
      <t>ha</t>
    </r>
    <r>
      <rPr>
        <sz val="10"/>
        <rFont val="Times New Roman"/>
        <family val="1"/>
      </rPr>
      <t>=afwijkend rendement</t>
    </r>
  </si>
  <si>
    <r>
      <t>h</t>
    </r>
    <r>
      <rPr>
        <sz val="10"/>
        <rFont val="Times New Roman"/>
        <family val="1"/>
      </rPr>
      <t>wa = het werkelijk rendement berekend</t>
    </r>
  </si>
  <si>
    <t>aantal</t>
  </si>
  <si>
    <t>lamp</t>
  </si>
  <si>
    <t>Ep =ep . d</t>
  </si>
  <si>
    <t>100x28</t>
  </si>
  <si>
    <r>
      <t xml:space="preserve">          </t>
    </r>
    <r>
      <rPr>
        <sz val="10"/>
        <rFont val="Symbol"/>
        <family val="1"/>
        <charset val="2"/>
      </rPr>
      <t>F</t>
    </r>
    <r>
      <rPr>
        <sz val="10"/>
        <rFont val="Times New Roman"/>
        <family val="1"/>
      </rPr>
      <t xml:space="preserve">  . </t>
    </r>
    <r>
      <rPr>
        <sz val="10"/>
        <rFont val="Symbol"/>
        <family val="1"/>
        <charset val="2"/>
      </rPr>
      <t>h</t>
    </r>
    <r>
      <rPr>
        <sz val="10"/>
        <rFont val="Times New Roman"/>
        <family val="1"/>
      </rPr>
      <t xml:space="preserve"> . d . g.</t>
    </r>
  </si>
  <si>
    <t>Ep na periode van 2 jaar</t>
  </si>
  <si>
    <t xml:space="preserve">Vraagstuk 1 verlichtingstoets </t>
  </si>
  <si>
    <t>g = Gelijkmatigheidsindex</t>
  </si>
  <si>
    <t xml:space="preserve"> hb  </t>
  </si>
  <si>
    <t>ha .</t>
  </si>
  <si>
    <r>
      <t>Ep =</t>
    </r>
    <r>
      <rPr>
        <u/>
        <sz val="10"/>
        <rFont val="Times New Roman"/>
        <family val="1"/>
      </rPr>
      <t xml:space="preserve"> </t>
    </r>
    <r>
      <rPr>
        <u/>
        <sz val="10"/>
        <rFont val="Symbol"/>
        <family val="1"/>
        <charset val="2"/>
      </rPr>
      <t>F</t>
    </r>
    <r>
      <rPr>
        <u/>
        <sz val="10"/>
        <rFont val="Times New Roman"/>
        <family val="1"/>
      </rPr>
      <t xml:space="preserve"> . n . </t>
    </r>
    <r>
      <rPr>
        <u/>
        <sz val="10"/>
        <rFont val="Symbol"/>
        <family val="1"/>
        <charset val="2"/>
      </rPr>
      <t>h</t>
    </r>
    <r>
      <rPr>
        <u/>
        <sz val="10"/>
        <rFont val="Times New Roman"/>
        <family val="1"/>
      </rPr>
      <t xml:space="preserve"> . g.</t>
    </r>
  </si>
  <si>
    <t>Ruimte-index of K-factor Een getal tussen 0,5 en 5 dat de efficiëntie van de ruimtevorm in een getal uitdrukt.</t>
  </si>
  <si>
    <t>Ruimte-rendement Is een getal tussen 0 en 1 of tussen 0 en 100 procent, dat de efficiëntie van een ruimte in een getal uitdrukt. Hierin zijn verwerkt: ruimte-index en reflectiefactoren.</t>
  </si>
  <si>
    <t>zie tabel</t>
  </si>
  <si>
    <t>Armatuurrendement Is een getal tussen 0 en 1 of tussen 0 en 100 procent. Dit getal drukt de efficiëntie van het armatuur uit. Hierin zijn verwerkt: lamptype plus afmetingen, en armatuurdimensies met specificatie.</t>
  </si>
  <si>
    <t>gegeven in de opdracht</t>
  </si>
  <si>
    <t>lengte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</si>
</sst>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00"/>
    <numFmt numFmtId="182" formatCode="0.0"/>
    <numFmt numFmtId="184" formatCode="0.0000"/>
    <numFmt numFmtId="185" formatCode="[$€-2]\ #,##0.00_-"/>
  </numFmts>
  <fonts count="15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</font>
    <font>
      <b/>
      <sz val="10"/>
      <color indexed="10"/>
      <name val="Arial"/>
      <family val="2"/>
    </font>
    <font>
      <sz val="10"/>
      <name val="Arial"/>
    </font>
    <font>
      <sz val="10"/>
      <name val="Symbol"/>
      <family val="1"/>
      <charset val="2"/>
    </font>
    <font>
      <sz val="10"/>
      <name val="Arial"/>
    </font>
    <font>
      <u/>
      <sz val="10"/>
      <name val="Times New Roman"/>
      <family val="1"/>
    </font>
    <font>
      <u/>
      <sz val="10"/>
      <name val="Symbol"/>
      <family val="1"/>
      <charset val="2"/>
    </font>
    <font>
      <b/>
      <sz val="12"/>
      <name val="Arial"/>
      <family val="2"/>
    </font>
    <font>
      <sz val="10"/>
      <color rgb="FF0033CC"/>
      <name val="Arial"/>
      <family val="2"/>
    </font>
    <font>
      <sz val="10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78" fontId="5" fillId="0" borderId="0" xfId="0" applyNumberFormat="1" applyFont="1"/>
    <xf numFmtId="2" fontId="4" fillId="0" borderId="0" xfId="0" applyNumberFormat="1" applyFont="1"/>
    <xf numFmtId="0" fontId="11" fillId="0" borderId="0" xfId="0" applyFont="1"/>
    <xf numFmtId="2" fontId="8" fillId="0" borderId="0" xfId="0" applyNumberFormat="1" applyFont="1"/>
    <xf numFmtId="2" fontId="1" fillId="0" borderId="0" xfId="0" applyNumberFormat="1" applyFont="1"/>
    <xf numFmtId="0" fontId="10" fillId="0" borderId="0" xfId="0" applyFont="1"/>
    <xf numFmtId="184" fontId="5" fillId="0" borderId="0" xfId="0" applyNumberFormat="1" applyFont="1"/>
    <xf numFmtId="184" fontId="12" fillId="0" borderId="0" xfId="0" applyNumberFormat="1" applyFont="1"/>
    <xf numFmtId="2" fontId="12" fillId="0" borderId="0" xfId="0" applyNumberFormat="1" applyFont="1"/>
    <xf numFmtId="0" fontId="13" fillId="0" borderId="0" xfId="0" applyFont="1"/>
    <xf numFmtId="2" fontId="4" fillId="2" borderId="0" xfId="0" applyNumberFormat="1" applyFont="1" applyFill="1"/>
    <xf numFmtId="0" fontId="4" fillId="2" borderId="0" xfId="0" applyFont="1" applyFill="1"/>
    <xf numFmtId="0" fontId="6" fillId="2" borderId="0" xfId="0" applyFont="1" applyFill="1"/>
    <xf numFmtId="182" fontId="4" fillId="2" borderId="0" xfId="0" applyNumberFormat="1" applyFont="1" applyFill="1"/>
    <xf numFmtId="2" fontId="8" fillId="2" borderId="0" xfId="0" applyNumberFormat="1" applyFont="1" applyFill="1"/>
    <xf numFmtId="9" fontId="1" fillId="2" borderId="0" xfId="0" applyNumberFormat="1" applyFont="1" applyFill="1"/>
    <xf numFmtId="0" fontId="8" fillId="2" borderId="0" xfId="0" applyFont="1" applyFill="1"/>
    <xf numFmtId="1" fontId="4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4" fillId="0" borderId="5" xfId="0" applyFont="1" applyBorder="1"/>
    <xf numFmtId="0" fontId="3" fillId="0" borderId="0" xfId="0" applyFont="1" applyBorder="1"/>
    <xf numFmtId="0" fontId="3" fillId="2" borderId="0" xfId="0" applyFont="1" applyFill="1" applyBorder="1"/>
    <xf numFmtId="178" fontId="5" fillId="0" borderId="0" xfId="0" applyNumberFormat="1" applyFont="1" applyBorder="1"/>
    <xf numFmtId="0" fontId="4" fillId="0" borderId="6" xfId="0" applyFont="1" applyBorder="1"/>
    <xf numFmtId="0" fontId="4" fillId="0" borderId="7" xfId="0" applyFont="1" applyBorder="1"/>
    <xf numFmtId="185" fontId="4" fillId="0" borderId="7" xfId="0" applyNumberFormat="1" applyFont="1" applyBorder="1"/>
    <xf numFmtId="0" fontId="3" fillId="0" borderId="7" xfId="0" applyFont="1" applyBorder="1"/>
    <xf numFmtId="185" fontId="5" fillId="0" borderId="7" xfId="0" applyNumberFormat="1" applyFont="1" applyBorder="1"/>
    <xf numFmtId="0" fontId="4" fillId="0" borderId="8" xfId="0" applyFont="1" applyBorder="1"/>
    <xf numFmtId="0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CC"/>
      <color rgb="FF99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3" zoomScale="130" zoomScaleNormal="130" workbookViewId="0">
      <selection activeCell="J35" sqref="J35"/>
    </sheetView>
  </sheetViews>
  <sheetFormatPr defaultColWidth="9.109375" defaultRowHeight="13.2" x14ac:dyDescent="0.25"/>
  <cols>
    <col min="1" max="1" width="6.88671875" style="4" customWidth="1"/>
    <col min="2" max="2" width="7.109375" style="4" customWidth="1"/>
    <col min="3" max="3" width="3.88671875" style="4" customWidth="1"/>
    <col min="4" max="4" width="7.5546875" style="4" customWidth="1"/>
    <col min="5" max="5" width="9.33203125" style="4" customWidth="1"/>
    <col min="6" max="6" width="7.109375" style="4" customWidth="1"/>
    <col min="7" max="7" width="9.33203125" style="4" customWidth="1"/>
    <col min="8" max="8" width="7.77734375" style="4" customWidth="1"/>
    <col min="9" max="9" width="9.5546875" style="4" customWidth="1"/>
    <col min="10" max="10" width="11.88671875" style="4" customWidth="1"/>
    <col min="11" max="11" width="4.88671875" style="4" customWidth="1"/>
    <col min="12" max="12" width="20.21875" style="4" bestFit="1" customWidth="1"/>
    <col min="13" max="16384" width="9.109375" style="4"/>
  </cols>
  <sheetData>
    <row r="1" spans="1:14" s="2" customFormat="1" ht="15.6" hidden="1" x14ac:dyDescent="0.3">
      <c r="C1" s="11" t="s">
        <v>65</v>
      </c>
    </row>
    <row r="2" spans="1:14" s="2" customFormat="1" hidden="1" x14ac:dyDescent="0.25"/>
    <row r="3" spans="1:14" s="2" customFormat="1" x14ac:dyDescent="0.25">
      <c r="A3" s="2" t="s">
        <v>1</v>
      </c>
    </row>
    <row r="4" spans="1:14" x14ac:dyDescent="0.25">
      <c r="A4" s="3"/>
      <c r="D4" s="3" t="s">
        <v>75</v>
      </c>
      <c r="E4" s="3"/>
      <c r="F4" s="19">
        <v>9</v>
      </c>
      <c r="G4" s="4" t="s">
        <v>48</v>
      </c>
    </row>
    <row r="5" spans="1:14" x14ac:dyDescent="0.25">
      <c r="B5" s="1" t="s">
        <v>4</v>
      </c>
      <c r="D5" s="3" t="s">
        <v>15</v>
      </c>
      <c r="E5" s="3"/>
      <c r="F5" s="19">
        <v>7</v>
      </c>
      <c r="G5" s="4" t="s">
        <v>48</v>
      </c>
    </row>
    <row r="6" spans="1:14" x14ac:dyDescent="0.25">
      <c r="B6" s="4" t="s">
        <v>49</v>
      </c>
      <c r="D6" s="3" t="s">
        <v>16</v>
      </c>
      <c r="E6" s="3"/>
      <c r="F6" s="19">
        <v>2.8</v>
      </c>
      <c r="G6" s="4" t="s">
        <v>48</v>
      </c>
    </row>
    <row r="7" spans="1:14" x14ac:dyDescent="0.25">
      <c r="D7" s="3" t="s">
        <v>17</v>
      </c>
      <c r="E7" s="3"/>
      <c r="F7" s="19">
        <v>0.8</v>
      </c>
      <c r="G7" s="4" t="s">
        <v>48</v>
      </c>
      <c r="H7" s="4" t="s">
        <v>19</v>
      </c>
      <c r="I7" s="20">
        <v>0.7</v>
      </c>
    </row>
    <row r="8" spans="1:14" x14ac:dyDescent="0.25">
      <c r="D8" s="3" t="s">
        <v>22</v>
      </c>
      <c r="E8" s="3"/>
      <c r="F8" s="19">
        <f>F6-F7</f>
        <v>1.9999999999999998</v>
      </c>
      <c r="G8" s="4" t="s">
        <v>48</v>
      </c>
      <c r="H8" s="6" t="s">
        <v>20</v>
      </c>
      <c r="I8" s="21">
        <v>0.5</v>
      </c>
    </row>
    <row r="9" spans="1:14" s="6" customFormat="1" x14ac:dyDescent="0.25">
      <c r="C9" s="4"/>
      <c r="D9" s="3" t="s">
        <v>0</v>
      </c>
      <c r="E9" s="3"/>
      <c r="F9" s="5">
        <f>F4*F5/(F8*(F4+F5))</f>
        <v>1.9687500000000002</v>
      </c>
      <c r="H9" s="6" t="s">
        <v>21</v>
      </c>
      <c r="I9" s="21">
        <v>0.1</v>
      </c>
    </row>
    <row r="10" spans="1:14" s="6" customFormat="1" x14ac:dyDescent="0.25"/>
    <row r="11" spans="1:14" s="6" customFormat="1" x14ac:dyDescent="0.25">
      <c r="A11" s="6" t="s">
        <v>2</v>
      </c>
    </row>
    <row r="12" spans="1:14" s="6" customFormat="1" x14ac:dyDescent="0.25"/>
    <row r="13" spans="1:14" s="6" customFormat="1" x14ac:dyDescent="0.25">
      <c r="F13" s="7" t="s">
        <v>23</v>
      </c>
      <c r="G13" s="8"/>
      <c r="H13" s="8"/>
      <c r="I13" s="8"/>
      <c r="J13" s="9">
        <f>(((J14-J16)/(J15-J16))*(J17-J18))+J18</f>
        <v>0.5475000000000001</v>
      </c>
    </row>
    <row r="14" spans="1:14" x14ac:dyDescent="0.25">
      <c r="A14" s="6"/>
      <c r="B14" s="6"/>
      <c r="C14" s="6"/>
      <c r="D14" s="6"/>
      <c r="E14" s="6"/>
      <c r="F14" s="3" t="s">
        <v>6</v>
      </c>
      <c r="J14" s="17">
        <f>F9</f>
        <v>1.9687500000000002</v>
      </c>
    </row>
    <row r="15" spans="1:14" x14ac:dyDescent="0.25">
      <c r="A15" s="7" t="s">
        <v>24</v>
      </c>
      <c r="B15" s="8"/>
      <c r="C15" s="8"/>
      <c r="D15" s="8"/>
      <c r="F15" s="3" t="s">
        <v>7</v>
      </c>
      <c r="J15" s="22">
        <v>2</v>
      </c>
      <c r="L15" s="27" t="s">
        <v>72</v>
      </c>
      <c r="N15" t="s">
        <v>70</v>
      </c>
    </row>
    <row r="16" spans="1:14" x14ac:dyDescent="0.25">
      <c r="A16" s="3" t="s">
        <v>5</v>
      </c>
      <c r="F16" s="3" t="s">
        <v>8</v>
      </c>
      <c r="J16" s="22">
        <v>1.5</v>
      </c>
      <c r="L16" s="27" t="s">
        <v>72</v>
      </c>
      <c r="N16" s="18"/>
    </row>
    <row r="17" spans="1:14" s="8" customFormat="1" x14ac:dyDescent="0.25">
      <c r="A17" s="4"/>
      <c r="B17" s="4"/>
      <c r="C17" s="4"/>
      <c r="D17" s="4"/>
      <c r="E17" s="4"/>
      <c r="F17" s="7" t="s">
        <v>25</v>
      </c>
      <c r="J17" s="23">
        <v>0.55000000000000004</v>
      </c>
      <c r="L17" s="27" t="s">
        <v>72</v>
      </c>
      <c r="N17" t="s">
        <v>71</v>
      </c>
    </row>
    <row r="18" spans="1:14" s="8" customFormat="1" x14ac:dyDescent="0.25">
      <c r="F18" s="7" t="s">
        <v>26</v>
      </c>
      <c r="J18" s="23">
        <v>0.51</v>
      </c>
      <c r="L18" s="27" t="s">
        <v>72</v>
      </c>
    </row>
    <row r="19" spans="1:14" s="8" customFormat="1" x14ac:dyDescent="0.25">
      <c r="F19" s="7"/>
      <c r="J19" s="12"/>
    </row>
    <row r="20" spans="1:14" s="8" customFormat="1" x14ac:dyDescent="0.25">
      <c r="A20" s="2" t="s">
        <v>53</v>
      </c>
      <c r="B20" s="2"/>
      <c r="C20" s="2"/>
      <c r="D20" s="2"/>
      <c r="E20" s="2"/>
      <c r="F20" s="7"/>
      <c r="G20" s="2"/>
      <c r="H20" s="2"/>
      <c r="I20" s="2"/>
      <c r="J20" s="13"/>
    </row>
    <row r="21" spans="1:14" s="8" customFormat="1" x14ac:dyDescent="0.25">
      <c r="A21" s="2"/>
      <c r="B21" s="2"/>
      <c r="C21" s="2"/>
      <c r="D21" s="2"/>
      <c r="E21" s="2"/>
      <c r="F21" s="7" t="s">
        <v>54</v>
      </c>
      <c r="G21" s="3"/>
      <c r="H21" s="2"/>
      <c r="I21" s="2"/>
      <c r="J21" s="24">
        <v>0.6</v>
      </c>
      <c r="L21" s="27" t="s">
        <v>74</v>
      </c>
      <c r="N21" s="18" t="s">
        <v>73</v>
      </c>
    </row>
    <row r="22" spans="1:14" s="8" customFormat="1" x14ac:dyDescent="0.25">
      <c r="A22" s="2"/>
      <c r="B22" s="7" t="s">
        <v>55</v>
      </c>
      <c r="C22" s="14" t="s">
        <v>68</v>
      </c>
      <c r="D22" s="7" t="s">
        <v>56</v>
      </c>
      <c r="E22" s="2"/>
      <c r="F22" s="7" t="s">
        <v>57</v>
      </c>
      <c r="G22" s="2"/>
      <c r="H22" s="2"/>
      <c r="I22" s="2"/>
      <c r="J22" s="24">
        <v>0.68</v>
      </c>
      <c r="L22" s="27" t="s">
        <v>74</v>
      </c>
    </row>
    <row r="23" spans="1:14" x14ac:dyDescent="0.25">
      <c r="A23" s="2"/>
      <c r="B23" s="2"/>
      <c r="C23" s="7" t="s">
        <v>67</v>
      </c>
      <c r="D23" s="2"/>
      <c r="F23" s="7" t="s">
        <v>58</v>
      </c>
      <c r="G23" s="2"/>
      <c r="H23" s="2"/>
      <c r="I23" s="2"/>
      <c r="J23" s="15">
        <f>(J22/J21)*J13</f>
        <v>0.62050000000000016</v>
      </c>
    </row>
    <row r="24" spans="1:14" s="8" customFormat="1" x14ac:dyDescent="0.25">
      <c r="F24" s="7"/>
    </row>
    <row r="25" spans="1:14" x14ac:dyDescent="0.25">
      <c r="A25" s="8" t="s">
        <v>9</v>
      </c>
      <c r="B25" s="8"/>
      <c r="C25" s="8"/>
      <c r="D25" s="8"/>
      <c r="E25" s="8"/>
      <c r="F25" s="8"/>
      <c r="G25" s="8"/>
      <c r="H25" s="8"/>
      <c r="I25" s="8"/>
      <c r="J25" s="8"/>
    </row>
    <row r="26" spans="1:14" s="8" customFormat="1" x14ac:dyDescent="0.25"/>
    <row r="27" spans="1:14" s="8" customFormat="1" x14ac:dyDescent="0.25">
      <c r="F27" s="3" t="s">
        <v>10</v>
      </c>
      <c r="G27" s="4"/>
      <c r="H27" s="4"/>
      <c r="I27" s="4"/>
      <c r="J27" s="5">
        <f>(J33*J35)/(J30*J31*J32*J34)</f>
        <v>11.999999999999995</v>
      </c>
    </row>
    <row r="28" spans="1:14" x14ac:dyDescent="0.25">
      <c r="F28" s="7" t="s">
        <v>27</v>
      </c>
      <c r="G28" s="8"/>
      <c r="H28" s="25" t="s">
        <v>62</v>
      </c>
      <c r="I28" s="8"/>
      <c r="J28" s="25">
        <v>2800</v>
      </c>
      <c r="K28" s="8" t="s">
        <v>38</v>
      </c>
    </row>
    <row r="29" spans="1:14" x14ac:dyDescent="0.25">
      <c r="A29" s="3"/>
      <c r="F29" s="3" t="s">
        <v>14</v>
      </c>
      <c r="J29" s="26">
        <v>1</v>
      </c>
    </row>
    <row r="30" spans="1:14" x14ac:dyDescent="0.25">
      <c r="F30" s="7" t="s">
        <v>28</v>
      </c>
      <c r="G30" s="8"/>
      <c r="H30" s="8"/>
      <c r="I30" s="8"/>
      <c r="J30" s="8">
        <f>J28*J29</f>
        <v>2800</v>
      </c>
      <c r="K30" s="8" t="s">
        <v>38</v>
      </c>
    </row>
    <row r="31" spans="1:14" x14ac:dyDescent="0.25">
      <c r="A31" s="8"/>
      <c r="B31" s="8"/>
      <c r="C31" s="8"/>
      <c r="D31" s="8"/>
      <c r="E31" s="8"/>
      <c r="F31" s="7" t="s">
        <v>29</v>
      </c>
      <c r="G31" s="8"/>
      <c r="H31" s="8"/>
      <c r="I31" s="8"/>
      <c r="J31" s="16">
        <f>J23</f>
        <v>0.62050000000000016</v>
      </c>
      <c r="K31" s="8"/>
    </row>
    <row r="32" spans="1:14" x14ac:dyDescent="0.25">
      <c r="A32" s="8"/>
      <c r="B32" s="3" t="s">
        <v>30</v>
      </c>
      <c r="F32" s="3" t="s">
        <v>11</v>
      </c>
      <c r="J32" s="19">
        <v>0.8</v>
      </c>
      <c r="L32" s="27" t="s">
        <v>72</v>
      </c>
    </row>
    <row r="33" spans="1:12" x14ac:dyDescent="0.25">
      <c r="B33" s="3" t="s">
        <v>63</v>
      </c>
      <c r="F33" s="3" t="s">
        <v>12</v>
      </c>
      <c r="J33" s="4">
        <f>F4*F5</f>
        <v>63</v>
      </c>
      <c r="K33" s="4" t="s">
        <v>39</v>
      </c>
    </row>
    <row r="34" spans="1:12" x14ac:dyDescent="0.25">
      <c r="F34" s="3" t="s">
        <v>66</v>
      </c>
      <c r="J34" s="19">
        <v>0.75</v>
      </c>
      <c r="L34" s="27" t="s">
        <v>74</v>
      </c>
    </row>
    <row r="35" spans="1:12" x14ac:dyDescent="0.25">
      <c r="F35" s="3" t="s">
        <v>13</v>
      </c>
      <c r="J35" s="20">
        <v>198.56</v>
      </c>
      <c r="K35" s="4" t="s">
        <v>37</v>
      </c>
    </row>
    <row r="37" spans="1:12" x14ac:dyDescent="0.25">
      <c r="A37" s="4" t="s">
        <v>18</v>
      </c>
    </row>
    <row r="39" spans="1:12" x14ac:dyDescent="0.25">
      <c r="B39" s="3" t="s">
        <v>69</v>
      </c>
      <c r="F39" s="3" t="s">
        <v>52</v>
      </c>
      <c r="J39" s="20">
        <v>12</v>
      </c>
      <c r="K39" s="4" t="s">
        <v>51</v>
      </c>
    </row>
    <row r="40" spans="1:12" x14ac:dyDescent="0.25">
      <c r="B40" s="3" t="s">
        <v>3</v>
      </c>
      <c r="F40" s="3" t="s">
        <v>31</v>
      </c>
      <c r="J40" s="5">
        <f>(J30*J39*J31*J34)/J33</f>
        <v>248.2000000000001</v>
      </c>
      <c r="K40" s="4" t="s">
        <v>37</v>
      </c>
    </row>
    <row r="41" spans="1:12" x14ac:dyDescent="0.25">
      <c r="B41" s="3"/>
      <c r="F41" s="3"/>
      <c r="J41" s="5"/>
    </row>
    <row r="42" spans="1:12" x14ac:dyDescent="0.25">
      <c r="A42" s="4" t="s">
        <v>50</v>
      </c>
    </row>
    <row r="43" spans="1:12" x14ac:dyDescent="0.25">
      <c r="F43" s="3" t="s">
        <v>11</v>
      </c>
      <c r="J43" s="10">
        <f>J32</f>
        <v>0.8</v>
      </c>
    </row>
    <row r="44" spans="1:12" x14ac:dyDescent="0.25">
      <c r="B44" s="3" t="s">
        <v>61</v>
      </c>
      <c r="F44" s="28" t="s">
        <v>64</v>
      </c>
      <c r="G44" s="20"/>
      <c r="H44" s="20"/>
      <c r="J44" s="5">
        <f>J40*J43</f>
        <v>198.56000000000009</v>
      </c>
      <c r="K44" s="4" t="s">
        <v>37</v>
      </c>
    </row>
    <row r="45" spans="1:12" ht="13.8" thickBot="1" x14ac:dyDescent="0.3"/>
    <row r="46" spans="1:12" x14ac:dyDescent="0.25">
      <c r="A46" s="29" t="s">
        <v>32</v>
      </c>
      <c r="B46" s="30"/>
      <c r="C46" s="30"/>
      <c r="D46" s="30"/>
      <c r="E46" s="30"/>
      <c r="F46" s="30"/>
      <c r="G46" s="30"/>
      <c r="H46" s="30"/>
      <c r="I46" s="30"/>
      <c r="J46" s="30"/>
      <c r="K46" s="31"/>
    </row>
    <row r="47" spans="1:12" x14ac:dyDescent="0.25">
      <c r="A47" s="32"/>
      <c r="B47" s="33"/>
      <c r="C47" s="33"/>
      <c r="D47" s="33"/>
      <c r="E47" s="33"/>
      <c r="F47" s="33"/>
      <c r="G47" s="33"/>
      <c r="H47" s="33" t="s">
        <v>59</v>
      </c>
      <c r="I47" s="33" t="s">
        <v>60</v>
      </c>
      <c r="J47" s="34">
        <f>+J39</f>
        <v>12</v>
      </c>
      <c r="K47" s="35"/>
    </row>
    <row r="48" spans="1:12" x14ac:dyDescent="0.25">
      <c r="A48" s="32"/>
      <c r="B48" s="33" t="s">
        <v>33</v>
      </c>
      <c r="C48" s="33"/>
      <c r="D48" s="33"/>
      <c r="E48" s="33"/>
      <c r="F48" s="36" t="s">
        <v>34</v>
      </c>
      <c r="G48" s="36"/>
      <c r="H48" s="37">
        <v>1</v>
      </c>
      <c r="I48" s="37">
        <v>28</v>
      </c>
      <c r="J48" s="33">
        <f>+H48*I48</f>
        <v>28</v>
      </c>
      <c r="K48" s="35" t="s">
        <v>40</v>
      </c>
    </row>
    <row r="49" spans="1:13" x14ac:dyDescent="0.25">
      <c r="A49" s="32"/>
      <c r="B49" s="33"/>
      <c r="C49" s="33"/>
      <c r="D49" s="33"/>
      <c r="E49" s="33"/>
      <c r="F49" s="36" t="s">
        <v>35</v>
      </c>
      <c r="G49" s="36"/>
      <c r="H49" s="36"/>
      <c r="I49" s="36"/>
      <c r="J49" s="34">
        <v>2</v>
      </c>
      <c r="K49" s="35" t="s">
        <v>40</v>
      </c>
    </row>
    <row r="50" spans="1:13" x14ac:dyDescent="0.25">
      <c r="A50" s="32"/>
      <c r="B50" s="33"/>
      <c r="C50" s="33"/>
      <c r="D50" s="33"/>
      <c r="E50" s="33"/>
      <c r="F50" s="36" t="s">
        <v>36</v>
      </c>
      <c r="G50" s="36"/>
      <c r="H50" s="36"/>
      <c r="I50" s="36"/>
      <c r="J50" s="38">
        <f>(J39*(J48+J49))/1000</f>
        <v>0.36</v>
      </c>
      <c r="K50" s="35" t="s">
        <v>41</v>
      </c>
    </row>
    <row r="51" spans="1:13" x14ac:dyDescent="0.25">
      <c r="A51" s="32"/>
      <c r="B51" s="33"/>
      <c r="C51" s="33"/>
      <c r="D51" s="33"/>
      <c r="E51" s="33"/>
      <c r="F51" s="36" t="s">
        <v>42</v>
      </c>
      <c r="G51" s="36"/>
      <c r="H51" s="36"/>
      <c r="I51" s="36"/>
      <c r="J51" s="33">
        <v>2000</v>
      </c>
      <c r="K51" s="35" t="s">
        <v>43</v>
      </c>
    </row>
    <row r="52" spans="1:13" x14ac:dyDescent="0.25">
      <c r="A52" s="32"/>
      <c r="B52" s="33"/>
      <c r="C52" s="33"/>
      <c r="D52" s="33"/>
      <c r="E52" s="33"/>
      <c r="F52" s="36" t="s">
        <v>44</v>
      </c>
      <c r="G52" s="36"/>
      <c r="H52" s="36"/>
      <c r="I52" s="36"/>
      <c r="J52" s="33">
        <f>J50*J51</f>
        <v>720</v>
      </c>
      <c r="K52" s="35" t="s">
        <v>45</v>
      </c>
    </row>
    <row r="53" spans="1:13" ht="13.8" thickBot="1" x14ac:dyDescent="0.3">
      <c r="A53" s="39" t="s">
        <v>47</v>
      </c>
      <c r="B53" s="40"/>
      <c r="C53" s="40"/>
      <c r="D53" s="41">
        <v>0.25</v>
      </c>
      <c r="E53" s="40"/>
      <c r="F53" s="42" t="s">
        <v>46</v>
      </c>
      <c r="G53" s="42"/>
      <c r="H53" s="42"/>
      <c r="I53" s="42"/>
      <c r="J53" s="43">
        <f>J52*D53</f>
        <v>180</v>
      </c>
      <c r="K53" s="44"/>
    </row>
    <row r="59" spans="1:13" x14ac:dyDescent="0.25">
      <c r="M59" s="45"/>
    </row>
  </sheetData>
  <pageMargins left="0.98425196850393704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F78DC45E2469409A6C518397AAC362" ma:contentTypeVersion="10" ma:contentTypeDescription="Een nieuw document maken." ma:contentTypeScope="" ma:versionID="7995a51c6ec87330ae0ad9f06a8c2e69">
  <xsd:schema xmlns:xsd="http://www.w3.org/2001/XMLSchema" xmlns:xs="http://www.w3.org/2001/XMLSchema" xmlns:p="http://schemas.microsoft.com/office/2006/metadata/properties" xmlns:ns2="95eb623b-9cff-4c52-9bb1-b9cdb43f5741" xmlns:ns3="21967813-4182-48c5-994d-586363d5d124" targetNamespace="http://schemas.microsoft.com/office/2006/metadata/properties" ma:root="true" ma:fieldsID="87956c11d2c68a075473d88ab87deb2f" ns2:_="" ns3:_="">
    <xsd:import namespace="95eb623b-9cff-4c52-9bb1-b9cdb43f5741"/>
    <xsd:import namespace="21967813-4182-48c5-994d-586363d5d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b623b-9cff-4c52-9bb1-b9cdb43f5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67813-4182-48c5-994d-586363d5d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A994B8-C8EA-44EB-A332-8EA98B09DCC6}"/>
</file>

<file path=customXml/itemProps2.xml><?xml version="1.0" encoding="utf-8"?>
<ds:datastoreItem xmlns:ds="http://schemas.openxmlformats.org/officeDocument/2006/customXml" ds:itemID="{825BF709-FDE1-49E7-8C18-69BECF4BE7EC}"/>
</file>

<file path=customXml/itemProps3.xml><?xml version="1.0" encoding="utf-8"?>
<ds:datastoreItem xmlns:ds="http://schemas.openxmlformats.org/officeDocument/2006/customXml" ds:itemID="{9360888D-56DC-4D94-BE4D-7F01FDDC7F3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Noorderpoort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Wijbren de Jong</dc:creator>
  <cp:lastModifiedBy>Boomgaarden, Richard</cp:lastModifiedBy>
  <cp:lastPrinted>2003-12-10T13:21:54Z</cp:lastPrinted>
  <dcterms:created xsi:type="dcterms:W3CDTF">2000-05-11T18:11:48Z</dcterms:created>
  <dcterms:modified xsi:type="dcterms:W3CDTF">2020-01-16T16:05:28Z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0x01010069F78DC45E2469409A6C518397AAC362</vt:lpwstr>
  </property>
</Properties>
</file>